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25575" windowHeight="10170"/>
  </bookViews>
  <sheets>
    <sheet name="Доходы" sheetId="1" r:id="rId1"/>
  </sheets>
  <calcPr calcId="144525"/>
</workbook>
</file>

<file path=xl/calcChain.xml><?xml version="1.0" encoding="utf-8"?>
<calcChain xmlns="http://schemas.openxmlformats.org/spreadsheetml/2006/main">
  <c r="J56" i="1" l="1"/>
  <c r="G49" i="1"/>
  <c r="G55" i="1"/>
  <c r="G45" i="1"/>
  <c r="G39" i="1"/>
  <c r="G36" i="1"/>
  <c r="G34" i="1"/>
  <c r="G25" i="1"/>
  <c r="G6" i="1" s="1"/>
  <c r="J6" i="1" s="1"/>
  <c r="G21" i="1"/>
  <c r="G18" i="1"/>
  <c r="G16" i="1"/>
  <c r="G11" i="1"/>
  <c r="G9" i="1"/>
  <c r="G7" i="1"/>
  <c r="H37" i="1"/>
  <c r="L30" i="1"/>
  <c r="K31" i="1"/>
  <c r="F49" i="1"/>
  <c r="E49" i="1"/>
  <c r="G48" i="1" l="1"/>
  <c r="G57" i="1" s="1"/>
  <c r="E48" i="1" l="1"/>
  <c r="F48" i="1"/>
  <c r="H55" i="1"/>
  <c r="F55" i="1"/>
  <c r="I54" i="1" l="1"/>
  <c r="K54" i="1"/>
  <c r="J54" i="1"/>
  <c r="L54" i="1"/>
  <c r="K44" i="1"/>
  <c r="H49" i="1"/>
  <c r="L50" i="1"/>
  <c r="K50" i="1"/>
  <c r="L41" i="1"/>
  <c r="K41" i="1"/>
  <c r="K30" i="1"/>
  <c r="K13" i="1"/>
  <c r="L13" i="1"/>
  <c r="E11" i="1"/>
  <c r="K8" i="1"/>
  <c r="K10" i="1"/>
  <c r="K12" i="1"/>
  <c r="K14" i="1"/>
  <c r="K15" i="1"/>
  <c r="K17" i="1"/>
  <c r="K19" i="1"/>
  <c r="K20" i="1"/>
  <c r="K22" i="1"/>
  <c r="K23" i="1"/>
  <c r="K26" i="1"/>
  <c r="K27" i="1"/>
  <c r="K28" i="1"/>
  <c r="K29" i="1"/>
  <c r="K32" i="1"/>
  <c r="K33" i="1"/>
  <c r="K35" i="1"/>
  <c r="K37" i="1"/>
  <c r="K38" i="1"/>
  <c r="K40" i="1"/>
  <c r="K42" i="1"/>
  <c r="K43" i="1"/>
  <c r="K46" i="1"/>
  <c r="K47" i="1"/>
  <c r="K51" i="1"/>
  <c r="K52" i="1"/>
  <c r="K53" i="1"/>
  <c r="K55" i="1"/>
  <c r="K56" i="1"/>
  <c r="L56" i="1"/>
  <c r="L52" i="1"/>
  <c r="L51" i="1"/>
  <c r="L47" i="1"/>
  <c r="L46" i="1"/>
  <c r="L43" i="1"/>
  <c r="L42" i="1"/>
  <c r="L38" i="1"/>
  <c r="L37" i="1"/>
  <c r="L35" i="1"/>
  <c r="L33" i="1"/>
  <c r="L32" i="1"/>
  <c r="L29" i="1"/>
  <c r="L28" i="1"/>
  <c r="L27" i="1"/>
  <c r="L26" i="1"/>
  <c r="L23" i="1"/>
  <c r="L22" i="1"/>
  <c r="L20" i="1"/>
  <c r="L19" i="1"/>
  <c r="L17" i="1"/>
  <c r="L15" i="1"/>
  <c r="L14" i="1"/>
  <c r="L12" i="1"/>
  <c r="L10" i="1"/>
  <c r="L8" i="1"/>
  <c r="J55" i="1"/>
  <c r="J53" i="1"/>
  <c r="J52" i="1"/>
  <c r="J51" i="1"/>
  <c r="J47" i="1"/>
  <c r="J43" i="1"/>
  <c r="J42" i="1"/>
  <c r="J40" i="1"/>
  <c r="J37" i="1"/>
  <c r="J35" i="1"/>
  <c r="J33" i="1"/>
  <c r="J32" i="1"/>
  <c r="J29" i="1"/>
  <c r="J28" i="1"/>
  <c r="J27" i="1"/>
  <c r="J26" i="1"/>
  <c r="J23" i="1"/>
  <c r="J22" i="1"/>
  <c r="J20" i="1"/>
  <c r="J19" i="1"/>
  <c r="J17" i="1"/>
  <c r="J15" i="1"/>
  <c r="J14" i="1"/>
  <c r="J12" i="1"/>
  <c r="J10" i="1"/>
  <c r="J8" i="1"/>
  <c r="E55" i="1"/>
  <c r="L55" i="1" s="1"/>
  <c r="I53" i="1"/>
  <c r="I52" i="1"/>
  <c r="I51" i="1"/>
  <c r="I47" i="1"/>
  <c r="I43" i="1"/>
  <c r="I42" i="1"/>
  <c r="I37" i="1"/>
  <c r="I35" i="1"/>
  <c r="I33" i="1"/>
  <c r="I32" i="1"/>
  <c r="I29" i="1"/>
  <c r="I28" i="1"/>
  <c r="I27" i="1"/>
  <c r="I26" i="1"/>
  <c r="I23" i="1"/>
  <c r="I22" i="1"/>
  <c r="I20" i="1"/>
  <c r="I19" i="1"/>
  <c r="I17" i="1"/>
  <c r="I15" i="1"/>
  <c r="I14" i="1"/>
  <c r="I12" i="1"/>
  <c r="I10" i="1"/>
  <c r="I8" i="1"/>
  <c r="H45" i="1"/>
  <c r="H39" i="1"/>
  <c r="H36" i="1"/>
  <c r="K36" i="1" s="1"/>
  <c r="H34" i="1"/>
  <c r="J34" i="1" s="1"/>
  <c r="H25" i="1"/>
  <c r="H21" i="1"/>
  <c r="H18" i="1"/>
  <c r="J18" i="1" s="1"/>
  <c r="H11" i="1"/>
  <c r="J11" i="1" s="1"/>
  <c r="H9" i="1"/>
  <c r="J9" i="1" s="1"/>
  <c r="H7" i="1"/>
  <c r="J7" i="1" s="1"/>
  <c r="F45" i="1"/>
  <c r="F39" i="1"/>
  <c r="F36" i="1"/>
  <c r="F34" i="1"/>
  <c r="F25" i="1"/>
  <c r="F21" i="1"/>
  <c r="F18" i="1"/>
  <c r="F16" i="1"/>
  <c r="F11" i="1"/>
  <c r="F9" i="1"/>
  <c r="F7" i="1"/>
  <c r="E45" i="1"/>
  <c r="E39" i="1"/>
  <c r="E36" i="1"/>
  <c r="E34" i="1"/>
  <c r="H48" i="1" l="1"/>
  <c r="I48" i="1" s="1"/>
  <c r="J49" i="1"/>
  <c r="J48" i="1"/>
  <c r="K45" i="1"/>
  <c r="I36" i="1"/>
  <c r="L36" i="1"/>
  <c r="I34" i="1"/>
  <c r="L34" i="1"/>
  <c r="H16" i="1"/>
  <c r="I16" i="1"/>
  <c r="H6" i="1"/>
  <c r="I49" i="1"/>
  <c r="I7" i="1"/>
  <c r="L44" i="1"/>
  <c r="K39" i="1"/>
  <c r="K34" i="1"/>
  <c r="I11" i="1"/>
  <c r="I25" i="1"/>
  <c r="I39" i="1"/>
  <c r="I45" i="1"/>
  <c r="L39" i="1"/>
  <c r="L45" i="1"/>
  <c r="I21" i="1"/>
  <c r="J16" i="1"/>
  <c r="J25" i="1"/>
  <c r="J39" i="1"/>
  <c r="J45" i="1"/>
  <c r="I9" i="1"/>
  <c r="I18" i="1"/>
  <c r="J21" i="1"/>
  <c r="J36" i="1"/>
  <c r="F6" i="1" l="1"/>
  <c r="F57" i="1" s="1"/>
  <c r="H57" i="1"/>
  <c r="I6" i="1" l="1"/>
  <c r="J57" i="1"/>
  <c r="I57" i="1"/>
  <c r="E25" i="1" l="1"/>
  <c r="E6" i="1" s="1"/>
  <c r="E21" i="1"/>
  <c r="E18" i="1"/>
  <c r="K11" i="1"/>
  <c r="E9" i="1"/>
  <c r="K9" i="1" s="1"/>
  <c r="E7" i="1"/>
  <c r="K7" i="1" s="1"/>
  <c r="K24" i="1" l="1"/>
  <c r="E16" i="1"/>
  <c r="K18" i="1"/>
  <c r="L18" i="1"/>
  <c r="K49" i="1"/>
  <c r="L49" i="1"/>
  <c r="K21" i="1"/>
  <c r="L21" i="1"/>
  <c r="K25" i="1"/>
  <c r="L25" i="1"/>
  <c r="L11" i="1"/>
  <c r="L9" i="1"/>
  <c r="L7" i="1"/>
  <c r="K6" i="1"/>
  <c r="K48" i="1" l="1"/>
  <c r="L48" i="1"/>
  <c r="L16" i="1"/>
  <c r="K16" i="1"/>
  <c r="E57" i="1"/>
  <c r="K57" i="1" s="1"/>
  <c r="L6" i="1"/>
  <c r="L57" i="1" l="1"/>
</calcChain>
</file>

<file path=xl/sharedStrings.xml><?xml version="1.0" encoding="utf-8"?>
<sst xmlns="http://schemas.openxmlformats.org/spreadsheetml/2006/main" count="202" uniqueCount="122">
  <si>
    <t>Код главы</t>
  </si>
  <si>
    <t>Код дохода</t>
  </si>
  <si>
    <t>Наименование кода дохода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</si>
  <si>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</si>
  <si>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</si>
  <si>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</si>
  <si>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</si>
  <si>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</si>
  <si>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</si>
  <si>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</si>
  <si>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</si>
  <si>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</si>
  <si>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</si>
  <si>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</si>
  <si>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</si>
  <si>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</si>
  <si>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1 05 01 011 01 0000 110</t>
  </si>
  <si>
    <t>Налог, взимаемый с налогоплательщиков, выбравших в качестве объекта налогообложения доходы</t>
  </si>
  <si>
    <t>Единый сельскохозяйственный налог</t>
  </si>
  <si>
    <t>1 05 03 010 01 0000 110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</si>
  <si>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</si>
  <si>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</si>
  <si>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</si>
  <si>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</si>
  <si>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</si>
  <si>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</si>
  <si>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</si>
  <si>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</si>
  <si>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1 06 06 032 04 0000 110</t>
  </si>
  <si>
    <t>Земельный налог с организаций, обладающих земельным участком, расположенным в границах городских округов</t>
  </si>
  <si>
    <t>1 06 06 042 04 0000 110</t>
  </si>
  <si>
    <t>Земельный налог с физических лиц, обладающих земельным участком, расположенным в границах городских округов</t>
  </si>
  <si>
    <t>1 08 00 000 00 0000 000</t>
  </si>
  <si>
    <t>ГОСУДАРСТВЕННАЯ ПОШЛИНА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</si>
  <si>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</si>
  <si>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</si>
  <si>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1 08 07 150 01 1000 110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</si>
  <si>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</si>
  <si>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</si>
  <si>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</si>
  <si>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</si>
  <si>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</si>
  <si>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</si>
  <si>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</si>
  <si>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</si>
  <si>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</si>
  <si>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</si>
  <si>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</si>
  <si>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</si>
  <si>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</si>
  <si>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</si>
  <si>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</si>
  <si>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</si>
  <si>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</si>
  <si>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</si>
  <si>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</si>
  <si>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1 14 00 000 00 0000 000</t>
  </si>
  <si>
    <t>ДОХОДЫ ОТ ПРОДАЖИ МАТЕРИАЛЬНЫХ И НЕМАТЕРИАЛЬНЫХ АКТИВОВ</t>
  </si>
  <si>
    <t>1 14 01 040 04 0000 410</t>
  </si>
  <si>
    <t>Доходы от продажи квартир, находящихся в собственности городских округов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</si>
  <si>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</si>
  <si>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</si>
  <si>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</si>
  <si>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</si>
  <si>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</si>
  <si>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</si>
  <si>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</si>
  <si>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</si>
  <si>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</si>
  <si>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</si>
  <si>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</si>
  <si>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</si>
  <si>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</si>
  <si>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</si>
  <si>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</si>
  <si>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</si>
  <si>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</si>
  <si>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</si>
  <si>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</si>
  <si>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</si>
  <si>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</si>
  <si>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</si>
  <si>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ИТОГО  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</si>
  <si>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</si>
  <si>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</si>
  <si>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</si>
  <si>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</si>
  <si>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Факт на 01.04.2021</t>
  </si>
  <si>
    <t>План 2022 год
(уточнение февраля)</t>
  </si>
  <si>
    <t>План 2022 год
(первоначальный)</t>
  </si>
  <si>
    <t>Факт на 01.04.2022</t>
  </si>
  <si>
    <t>=7/6*100</t>
  </si>
  <si>
    <t>=7/5*100</t>
  </si>
  <si>
    <t>=7-4</t>
  </si>
  <si>
    <t>=7/4*100</t>
  </si>
  <si>
    <t xml:space="preserve"> (тыс. руб.)</t>
  </si>
  <si>
    <t>%</t>
  </si>
  <si>
    <t>Исполнение к первоначальному плану</t>
  </si>
  <si>
    <t>Исполнение к уточненному плану</t>
  </si>
  <si>
    <t>Отклонение факта к аналогичному периоду прошлого года</t>
  </si>
  <si>
    <t>Прочие доходы от компенсации затрат бюджетов городских округов</t>
  </si>
  <si>
    <t>Невыясненные поступления, зачисляемые в бюджеты городских округов</t>
  </si>
  <si>
    <t>Единый налог на вмененный доход для отдельных видов деятельности</t>
  </si>
  <si>
    <t>ЗАДОЛЖЕННОСТЬ И ПЕРЕРАСЧЕТЫ ПО ОТМЕНЕННЫМ НАЛОГАМ, СБОРАМ И ИНЫМ ОБЯЗАТЕЛЬНЫМ ПЛАТЕЖАМ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</si>
  <si>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</si>
  <si>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1 11 05 324 04 0000 120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</si>
  <si>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</si>
  <si>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2 02 10 000 00 0000 150</t>
  </si>
  <si>
    <t>1 17 01 040 04 0000 180</t>
  </si>
  <si>
    <t>1 14 02 043 04 0000 410</t>
  </si>
  <si>
    <t>1 13 02 994 04 0000 130</t>
  </si>
  <si>
    <t>1 09 00 000 00 0000 000</t>
  </si>
  <si>
    <t>1 05 02 000 02 0000 110</t>
  </si>
  <si>
    <t>Дотации бюджетам бюджетной системы Российской Федерации</t>
  </si>
  <si>
    <t>ШТРАФЫ, САНКЦИИ, ВОЗМЕЩЕНИЕ УЩЕРБА</t>
  </si>
  <si>
    <t>1 16 00 000 00 0000 000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</si>
  <si>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</si>
  <si>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</si>
  <si>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-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</si>
  <si>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</si>
  <si>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</si>
  <si>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Сведения об исполнении бюджета городского округа Мытищи по доходам в разрезе видов доходов за 1 квартал 2022 года и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</si>
</sst>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4" fillId="0" borderId="2" xfId="0" applyNumberFormat="1" applyFont="1" applyBorder="1" applyAlignment="1"/>
    <xf numFmtId="0" fontId="3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5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49" fontId="1" fillId="0" borderId="0" xfId="0" applyNumberFormat="1" applyFo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4" xfId="0" applyNumberFormat="1" applyFont="1" applyBorder="1" applyAlignment="1">
      <alignment horizontal="righ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workbookViewId="0">
      <selection activeCell="J65" sqref="J65"/>
    </sheetView>
  </sheetViews>
  <sheetFormatPr defaultRowHeight="15.75" x14ac:dyDescent="0.25"/>
  <cols>
    <col min="1" max="1" width="6.140625" style="1" customWidth="1"/>
    <col min="2" max="3" width="13.42578125" style="1" customWidth="1"/>
    <col min="4" max="4" width="57.28515625" style="1" customWidth="1"/>
    <col min="5" max="8" width="19.5703125" style="1" customWidth="1"/>
    <col min="9" max="13" width="14.28515625" style="1" customWidth="1"/>
    <col min="14" max="16384" width="9.140625" style="1"/>
  </cols>
  <sheetData>
    <row r="1" spans="1:12" ht="42.75" customHeight="1" x14ac:dyDescent="0.25">
      <c r="A1" s="16" t="s">
        <v>121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" customFormat="1" ht="45" x14ac:dyDescent="0.25">
      <c r="A3" s="18" t="s">
        <v>0</v>
      </c>
      <c r="B3" s="20" t="s">
        <v>1</v>
      </c>
      <c r="C3" s="21"/>
      <c r="D3" s="24" t="s">
        <v>2</v>
      </c>
      <c r="E3" s="9" t="s">
        <v>87</v>
      </c>
      <c r="F3" s="10" t="s">
        <v>89</v>
      </c>
      <c r="G3" s="10" t="s">
        <v>88</v>
      </c>
      <c r="H3" s="9" t="s">
        <v>90</v>
      </c>
      <c r="I3" s="9" t="s">
        <v>97</v>
      </c>
      <c r="J3" s="9" t="s">
        <v>98</v>
      </c>
      <c r="K3" s="26" t="s">
        <v>99</v>
      </c>
      <c r="L3" s="27"/>
    </row>
    <row r="4" spans="1:12" s="3" customFormat="1" x14ac:dyDescent="0.25">
      <c r="A4" s="19"/>
      <c r="B4" s="22"/>
      <c r="C4" s="23"/>
      <c r="D4" s="25"/>
      <c r="E4" s="9" t="s">
        <v>95</v>
      </c>
      <c r="F4" s="9" t="s">
        <v>95</v>
      </c>
      <c r="G4" s="9" t="s">
        <v>95</v>
      </c>
      <c r="H4" s="9" t="s">
        <v>95</v>
      </c>
      <c r="I4" s="9" t="s">
        <v>96</v>
      </c>
      <c r="J4" s="9" t="s">
        <v>96</v>
      </c>
      <c r="K4" s="9" t="s">
        <v>95</v>
      </c>
      <c r="L4" s="9" t="s">
        <v>96</v>
      </c>
    </row>
    <row r="5" spans="1:12" s="13" customFormat="1" ht="15" x14ac:dyDescent="0.25">
      <c r="A5" s="14">
        <v>1</v>
      </c>
      <c r="B5" s="15">
        <v>2</v>
      </c>
      <c r="C5" s="15"/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 t="s">
        <v>92</v>
      </c>
      <c r="J5" s="14" t="s">
        <v>91</v>
      </c>
      <c r="K5" s="14" t="s">
        <v>93</v>
      </c>
      <c r="L5" s="14" t="s">
        <v>94</v>
      </c>
    </row>
    <row r="6" spans="1:12" x14ac:dyDescent="0.25">
      <c r="A6" s="4" t="s">
        <v>3</v>
      </c>
      <c r="B6" s="17" t="s">
        <v>4</v>
      </c>
      <c r="C6" s="17"/>
      <c r="D6" s="7" t="s">
        <v>5</v>
      </c>
      <c r="E6" s="11">
        <f>SUM(E7,E9,E11,E16,E21,E24,E25,E34,E36,E39,E44,E45)</f>
        <v>1405203.3000000003</v>
      </c>
      <c r="F6" s="11">
        <f>SUM(F7,F9,F11,F16,F21,F24,F25,F34,F36,F39,F44,F45)</f>
        <v>7325349.7999999998</v>
      </c>
      <c r="G6" s="11">
        <f>SUM(G7,G9,G11,G16,G21,G24,G25,G34,G36,G39,G44,G45)</f>
        <v>7367723.2999999998</v>
      </c>
      <c r="H6" s="11">
        <f>SUM(H7,H9,H11,H16,H21,H24,H25,H34,H36,H39,H44,H45)</f>
        <v>1529073.7999999996</v>
      </c>
      <c r="I6" s="34">
        <f>H6/F6*100</f>
        <v>20.873730835352049</v>
      </c>
      <c r="J6" s="34">
        <f>H6/G6*100</f>
        <v>20.75368112697717</v>
      </c>
      <c r="K6" s="11">
        <f>H6-E6</f>
        <v>123870.4999999993</v>
      </c>
      <c r="L6" s="34">
        <f>H6/E6*100</f>
        <v>108.81513016657442</v>
      </c>
    </row>
    <row r="7" spans="1:12" x14ac:dyDescent="0.25">
      <c r="A7" s="4" t="s">
        <v>3</v>
      </c>
      <c r="B7" s="17" t="s">
        <v>6</v>
      </c>
      <c r="C7" s="17"/>
      <c r="D7" s="7" t="s">
        <v>7</v>
      </c>
      <c r="E7" s="11">
        <f>E8</f>
        <v>389837.7</v>
      </c>
      <c r="F7" s="11">
        <f>F8</f>
        <v>2016947</v>
      </c>
      <c r="G7" s="11">
        <f>G8</f>
        <v>2016947</v>
      </c>
      <c r="H7" s="11">
        <f>H8</f>
        <v>425910.7</v>
      </c>
      <c r="I7" s="34">
        <f t="shared" ref="I7:I57" si="0">H7/F7*100</f>
        <v>21.116603460576801</v>
      </c>
      <c r="J7" s="34">
        <f t="shared" ref="J7:J57" si="1">H7/G7*100</f>
        <v>21.116603460576801</v>
      </c>
      <c r="K7" s="11">
        <f t="shared" ref="K7:K57" si="2">H7-E7</f>
        <v>36073</v>
      </c>
      <c r="L7" s="34">
        <f t="shared" ref="L7:L57" si="3">H7/E7*100</f>
        <v>109.25333799168217</v>
      </c>
    </row>
    <row r="8" spans="1:12" x14ac:dyDescent="0.25">
      <c r="A8" s="5" t="s">
        <v>3</v>
      </c>
      <c r="B8" s="28" t="s">
        <v>8</v>
      </c>
      <c r="C8" s="28"/>
      <c r="D8" s="8" t="s">
        <v>9</v>
      </c>
      <c r="E8" s="12">
        <v>389837.7</v>
      </c>
      <c r="F8" s="12">
        <v>2016947</v>
      </c>
      <c r="G8" s="12">
        <v>2016947</v>
      </c>
      <c r="H8" s="12">
        <v>425910.7</v>
      </c>
      <c r="I8" s="35">
        <f t="shared" si="0"/>
        <v>21.116603460576801</v>
      </c>
      <c r="J8" s="35">
        <f t="shared" si="1"/>
        <v>21.116603460576801</v>
      </c>
      <c r="K8" s="12">
        <f>H8-E8</f>
        <v>36073</v>
      </c>
      <c r="L8" s="35">
        <f t="shared" si="3"/>
        <v>109.25333799168217</v>
      </c>
    </row>
    <row r="9" spans="1:12" ht="42.75" x14ac:dyDescent="0.25">
      <c r="A9" s="4" t="s">
        <v>3</v>
      </c>
      <c r="B9" s="17" t="s">
        <v>10</v>
      </c>
      <c r="C9" s="17"/>
      <c r="D9" s="7" t="s">
        <v>11</v>
      </c>
      <c r="E9" s="11">
        <f>E10</f>
        <v>11606.1</v>
      </c>
      <c r="F9" s="11">
        <f>F10</f>
        <v>49649</v>
      </c>
      <c r="G9" s="11">
        <f>G10</f>
        <v>49649</v>
      </c>
      <c r="H9" s="11">
        <f>H10</f>
        <v>12804.6</v>
      </c>
      <c r="I9" s="34">
        <f t="shared" si="0"/>
        <v>25.790247537714762</v>
      </c>
      <c r="J9" s="34">
        <f t="shared" si="1"/>
        <v>25.790247537714762</v>
      </c>
      <c r="K9" s="11">
        <f t="shared" si="2"/>
        <v>1198.5</v>
      </c>
      <c r="L9" s="34">
        <f t="shared" si="3"/>
        <v>110.32646625481428</v>
      </c>
    </row>
    <row r="10" spans="1:12" ht="30" x14ac:dyDescent="0.25">
      <c r="A10" s="5" t="s">
        <v>3</v>
      </c>
      <c r="B10" s="28" t="s">
        <v>12</v>
      </c>
      <c r="C10" s="28"/>
      <c r="D10" s="8" t="s">
        <v>13</v>
      </c>
      <c r="E10" s="12">
        <v>11606.1</v>
      </c>
      <c r="F10" s="12">
        <v>49649</v>
      </c>
      <c r="G10" s="12">
        <v>49649</v>
      </c>
      <c r="H10" s="12">
        <v>12804.6</v>
      </c>
      <c r="I10" s="35">
        <f t="shared" si="0"/>
        <v>25.790247537714762</v>
      </c>
      <c r="J10" s="35">
        <f t="shared" si="1"/>
        <v>25.790247537714762</v>
      </c>
      <c r="K10" s="12">
        <f t="shared" si="2"/>
        <v>1198.5</v>
      </c>
      <c r="L10" s="35">
        <f t="shared" si="3"/>
        <v>110.32646625481428</v>
      </c>
    </row>
    <row r="11" spans="1:12" x14ac:dyDescent="0.25">
      <c r="A11" s="4" t="s">
        <v>3</v>
      </c>
      <c r="B11" s="17" t="s">
        <v>14</v>
      </c>
      <c r="C11" s="17"/>
      <c r="D11" s="7" t="s">
        <v>15</v>
      </c>
      <c r="E11" s="11">
        <f>SUM(E12:E15)</f>
        <v>359214.5</v>
      </c>
      <c r="F11" s="11">
        <f>SUM(F12:F15)</f>
        <v>1951386</v>
      </c>
      <c r="G11" s="11">
        <f>SUM(G12:G15)</f>
        <v>1951386</v>
      </c>
      <c r="H11" s="11">
        <f>SUM(H12:H15)</f>
        <v>418452.1</v>
      </c>
      <c r="I11" s="34">
        <f t="shared" si="0"/>
        <v>21.443840429315365</v>
      </c>
      <c r="J11" s="34">
        <f t="shared" si="1"/>
        <v>21.443840429315365</v>
      </c>
      <c r="K11" s="11">
        <f t="shared" si="2"/>
        <v>59237.599999999977</v>
      </c>
      <c r="L11" s="34">
        <f t="shared" si="3"/>
        <v>116.49087105336781</v>
      </c>
    </row>
    <row r="12" spans="1:12" ht="30" x14ac:dyDescent="0.25">
      <c r="A12" s="5" t="s">
        <v>3</v>
      </c>
      <c r="B12" s="28" t="s">
        <v>16</v>
      </c>
      <c r="C12" s="28"/>
      <c r="D12" s="8" t="s">
        <v>17</v>
      </c>
      <c r="E12" s="12">
        <v>279014.90000000002</v>
      </c>
      <c r="F12" s="12">
        <v>1779590</v>
      </c>
      <c r="G12" s="12">
        <v>1779590</v>
      </c>
      <c r="H12" s="12">
        <v>354949.5</v>
      </c>
      <c r="I12" s="35">
        <f t="shared" si="0"/>
        <v>19.945577352086715</v>
      </c>
      <c r="J12" s="35">
        <f t="shared" si="1"/>
        <v>19.945577352086715</v>
      </c>
      <c r="K12" s="12">
        <f t="shared" si="2"/>
        <v>75934.599999999977</v>
      </c>
      <c r="L12" s="35">
        <f t="shared" si="3"/>
        <v>127.21524907809582</v>
      </c>
    </row>
    <row r="13" spans="1:12" ht="30" x14ac:dyDescent="0.25">
      <c r="A13" s="5" t="s">
        <v>3</v>
      </c>
      <c r="B13" s="28" t="s">
        <v>112</v>
      </c>
      <c r="C13" s="28"/>
      <c r="D13" s="8" t="s">
        <v>102</v>
      </c>
      <c r="E13" s="12">
        <v>28863.599999999999</v>
      </c>
      <c r="F13" s="12">
        <v>0</v>
      </c>
      <c r="G13" s="12">
        <v>0</v>
      </c>
      <c r="H13" s="12">
        <v>124.9</v>
      </c>
      <c r="I13" s="35" t="s">
        <v>118</v>
      </c>
      <c r="J13" s="35" t="s">
        <v>118</v>
      </c>
      <c r="K13" s="12">
        <f t="shared" si="2"/>
        <v>-28738.699999999997</v>
      </c>
      <c r="L13" s="35">
        <f t="shared" si="3"/>
        <v>0.43272495461411609</v>
      </c>
    </row>
    <row r="14" spans="1:12" x14ac:dyDescent="0.25">
      <c r="A14" s="5" t="s">
        <v>3</v>
      </c>
      <c r="B14" s="28" t="s">
        <v>19</v>
      </c>
      <c r="C14" s="28"/>
      <c r="D14" s="8" t="s">
        <v>18</v>
      </c>
      <c r="E14" s="12">
        <v>285.60000000000002</v>
      </c>
      <c r="F14" s="12">
        <v>410</v>
      </c>
      <c r="G14" s="12">
        <v>410</v>
      </c>
      <c r="H14" s="12">
        <v>15.1</v>
      </c>
      <c r="I14" s="35">
        <f t="shared" si="0"/>
        <v>3.6829268292682924</v>
      </c>
      <c r="J14" s="35">
        <f t="shared" si="1"/>
        <v>3.6829268292682924</v>
      </c>
      <c r="K14" s="12">
        <f t="shared" si="2"/>
        <v>-270.5</v>
      </c>
      <c r="L14" s="35">
        <f t="shared" si="3"/>
        <v>5.2871148459383743</v>
      </c>
    </row>
    <row r="15" spans="1:12" ht="45" x14ac:dyDescent="0.25">
      <c r="A15" s="5" t="s">
        <v>3</v>
      </c>
      <c r="B15" s="28" t="s">
        <v>20</v>
      </c>
      <c r="C15" s="28"/>
      <c r="D15" s="8" t="s">
        <v>21</v>
      </c>
      <c r="E15" s="12">
        <v>51050.400000000001</v>
      </c>
      <c r="F15" s="12">
        <v>171386</v>
      </c>
      <c r="G15" s="12">
        <v>171386</v>
      </c>
      <c r="H15" s="12">
        <v>63362.6</v>
      </c>
      <c r="I15" s="35">
        <f t="shared" si="0"/>
        <v>36.970697723267939</v>
      </c>
      <c r="J15" s="35">
        <f t="shared" si="1"/>
        <v>36.970697723267939</v>
      </c>
      <c r="K15" s="12">
        <f t="shared" si="2"/>
        <v>12312.199999999997</v>
      </c>
      <c r="L15" s="35">
        <f t="shared" si="3"/>
        <v>124.11773463087459</v>
      </c>
    </row>
    <row r="16" spans="1:12" x14ac:dyDescent="0.25">
      <c r="A16" s="4" t="s">
        <v>3</v>
      </c>
      <c r="B16" s="17" t="s">
        <v>22</v>
      </c>
      <c r="C16" s="17"/>
      <c r="D16" s="7" t="s">
        <v>23</v>
      </c>
      <c r="E16" s="11">
        <f>SUM(E17:E18)</f>
        <v>406835.9</v>
      </c>
      <c r="F16" s="11">
        <f>SUM(F17:F18)</f>
        <v>2198243</v>
      </c>
      <c r="G16" s="11">
        <f>SUM(G17:G18)</f>
        <v>2198243</v>
      </c>
      <c r="H16" s="11">
        <f>SUM(H17:H18)</f>
        <v>398451.5</v>
      </c>
      <c r="I16" s="34">
        <f t="shared" si="0"/>
        <v>18.125907827296619</v>
      </c>
      <c r="J16" s="34">
        <f t="shared" si="1"/>
        <v>18.125907827296619</v>
      </c>
      <c r="K16" s="11">
        <f t="shared" si="2"/>
        <v>-8384.4000000000233</v>
      </c>
      <c r="L16" s="34">
        <f t="shared" si="3"/>
        <v>97.93911992525733</v>
      </c>
    </row>
    <row r="17" spans="1:12" ht="45" x14ac:dyDescent="0.25">
      <c r="A17" s="5" t="s">
        <v>3</v>
      </c>
      <c r="B17" s="28" t="s">
        <v>24</v>
      </c>
      <c r="C17" s="28"/>
      <c r="D17" s="8" t="s">
        <v>25</v>
      </c>
      <c r="E17" s="12">
        <v>31483.9</v>
      </c>
      <c r="F17" s="12">
        <v>370097</v>
      </c>
      <c r="G17" s="12">
        <v>370097</v>
      </c>
      <c r="H17" s="12">
        <v>29059.200000000001</v>
      </c>
      <c r="I17" s="35">
        <f t="shared" si="0"/>
        <v>7.8517793983739397</v>
      </c>
      <c r="J17" s="35">
        <f t="shared" si="1"/>
        <v>7.8517793983739397</v>
      </c>
      <c r="K17" s="12">
        <f t="shared" si="2"/>
        <v>-2424.7000000000007</v>
      </c>
      <c r="L17" s="35">
        <f t="shared" si="3"/>
        <v>92.298603413173069</v>
      </c>
    </row>
    <row r="18" spans="1:12" x14ac:dyDescent="0.25">
      <c r="A18" s="4" t="s">
        <v>3</v>
      </c>
      <c r="B18" s="17" t="s">
        <v>26</v>
      </c>
      <c r="C18" s="17"/>
      <c r="D18" s="7" t="s">
        <v>27</v>
      </c>
      <c r="E18" s="11">
        <f>SUM(E19:E20)</f>
        <v>375352</v>
      </c>
      <c r="F18" s="11">
        <f>SUM(F19:F20)</f>
        <v>1828146</v>
      </c>
      <c r="G18" s="11">
        <f>SUM(G19:G20)</f>
        <v>1828146</v>
      </c>
      <c r="H18" s="11">
        <f>SUM(H19:H20)</f>
        <v>369392.3</v>
      </c>
      <c r="I18" s="34">
        <f t="shared" si="0"/>
        <v>20.205842421775941</v>
      </c>
      <c r="J18" s="34">
        <f t="shared" si="1"/>
        <v>20.205842421775941</v>
      </c>
      <c r="K18" s="11">
        <f t="shared" si="2"/>
        <v>-5959.7000000000116</v>
      </c>
      <c r="L18" s="34">
        <f t="shared" si="3"/>
        <v>98.412237046825382</v>
      </c>
    </row>
    <row r="19" spans="1:12" ht="30" x14ac:dyDescent="0.25">
      <c r="A19" s="5" t="s">
        <v>3</v>
      </c>
      <c r="B19" s="28" t="s">
        <v>28</v>
      </c>
      <c r="C19" s="28"/>
      <c r="D19" s="8" t="s">
        <v>29</v>
      </c>
      <c r="E19" s="12">
        <v>335900.4</v>
      </c>
      <c r="F19" s="12">
        <v>1403935</v>
      </c>
      <c r="G19" s="12">
        <v>1403935</v>
      </c>
      <c r="H19" s="12">
        <v>339199.5</v>
      </c>
      <c r="I19" s="35">
        <f t="shared" si="0"/>
        <v>24.160627094559221</v>
      </c>
      <c r="J19" s="35">
        <f t="shared" si="1"/>
        <v>24.160627094559221</v>
      </c>
      <c r="K19" s="12">
        <f t="shared" si="2"/>
        <v>3299.0999999999767</v>
      </c>
      <c r="L19" s="35">
        <f t="shared" si="3"/>
        <v>100.98216614210639</v>
      </c>
    </row>
    <row r="20" spans="1:12" ht="30" x14ac:dyDescent="0.25">
      <c r="A20" s="5" t="s">
        <v>3</v>
      </c>
      <c r="B20" s="28" t="s">
        <v>30</v>
      </c>
      <c r="C20" s="28"/>
      <c r="D20" s="8" t="s">
        <v>31</v>
      </c>
      <c r="E20" s="12">
        <v>39451.599999999999</v>
      </c>
      <c r="F20" s="12">
        <v>424211</v>
      </c>
      <c r="G20" s="12">
        <v>424211</v>
      </c>
      <c r="H20" s="12">
        <v>30192.799999999999</v>
      </c>
      <c r="I20" s="35">
        <f t="shared" si="0"/>
        <v>7.1174014818097593</v>
      </c>
      <c r="J20" s="35">
        <f t="shared" si="1"/>
        <v>7.1174014818097593</v>
      </c>
      <c r="K20" s="12">
        <f t="shared" si="2"/>
        <v>-9258.7999999999993</v>
      </c>
      <c r="L20" s="35">
        <f t="shared" si="3"/>
        <v>76.531243346277464</v>
      </c>
    </row>
    <row r="21" spans="1:12" x14ac:dyDescent="0.25">
      <c r="A21" s="4" t="s">
        <v>3</v>
      </c>
      <c r="B21" s="17" t="s">
        <v>32</v>
      </c>
      <c r="C21" s="17"/>
      <c r="D21" s="7" t="s">
        <v>33</v>
      </c>
      <c r="E21" s="11">
        <f>SUM(E22:E23)</f>
        <v>9641.5</v>
      </c>
      <c r="F21" s="11">
        <f>SUM(F22:F23)</f>
        <v>46075</v>
      </c>
      <c r="G21" s="11">
        <f>SUM(G22:G23)</f>
        <v>46075</v>
      </c>
      <c r="H21" s="11">
        <f>SUM(H22:H23)</f>
        <v>10885.7</v>
      </c>
      <c r="I21" s="34">
        <f t="shared" si="0"/>
        <v>23.626044492674989</v>
      </c>
      <c r="J21" s="34">
        <f t="shared" si="1"/>
        <v>23.626044492674989</v>
      </c>
      <c r="K21" s="11">
        <f t="shared" si="2"/>
        <v>1244.2000000000007</v>
      </c>
      <c r="L21" s="34">
        <f t="shared" si="3"/>
        <v>112.90463102214387</v>
      </c>
    </row>
    <row r="22" spans="1:12" ht="45" x14ac:dyDescent="0.25">
      <c r="A22" s="5" t="s">
        <v>3</v>
      </c>
      <c r="B22" s="28" t="s">
        <v>34</v>
      </c>
      <c r="C22" s="28"/>
      <c r="D22" s="8" t="s">
        <v>35</v>
      </c>
      <c r="E22" s="12">
        <v>9406.5</v>
      </c>
      <c r="F22" s="12">
        <v>45905</v>
      </c>
      <c r="G22" s="12">
        <v>45905</v>
      </c>
      <c r="H22" s="12">
        <v>10775.7</v>
      </c>
      <c r="I22" s="35">
        <f t="shared" si="0"/>
        <v>23.473913517046075</v>
      </c>
      <c r="J22" s="35">
        <f t="shared" si="1"/>
        <v>23.473913517046075</v>
      </c>
      <c r="K22" s="12">
        <f t="shared" si="2"/>
        <v>1369.2000000000007</v>
      </c>
      <c r="L22" s="35">
        <f t="shared" si="3"/>
        <v>114.55589220220061</v>
      </c>
    </row>
    <row r="23" spans="1:12" ht="30" x14ac:dyDescent="0.25">
      <c r="A23" s="5" t="s">
        <v>3</v>
      </c>
      <c r="B23" s="28" t="s">
        <v>36</v>
      </c>
      <c r="C23" s="28"/>
      <c r="D23" s="8" t="s">
        <v>37</v>
      </c>
      <c r="E23" s="12">
        <v>235</v>
      </c>
      <c r="F23" s="12">
        <v>170</v>
      </c>
      <c r="G23" s="12">
        <v>170</v>
      </c>
      <c r="H23" s="12">
        <v>110</v>
      </c>
      <c r="I23" s="35">
        <f t="shared" si="0"/>
        <v>64.705882352941174</v>
      </c>
      <c r="J23" s="35">
        <f t="shared" si="1"/>
        <v>64.705882352941174</v>
      </c>
      <c r="K23" s="12">
        <f t="shared" si="2"/>
        <v>-125</v>
      </c>
      <c r="L23" s="35">
        <f t="shared" si="3"/>
        <v>46.808510638297875</v>
      </c>
    </row>
    <row r="24" spans="1:12" ht="42.75" x14ac:dyDescent="0.25">
      <c r="A24" s="4" t="s">
        <v>3</v>
      </c>
      <c r="B24" s="17" t="s">
        <v>111</v>
      </c>
      <c r="C24" s="17"/>
      <c r="D24" s="7" t="s">
        <v>103</v>
      </c>
      <c r="E24" s="11">
        <v>0</v>
      </c>
      <c r="F24" s="11">
        <v>0</v>
      </c>
      <c r="G24" s="11">
        <v>0</v>
      </c>
      <c r="H24" s="11">
        <v>-12.1</v>
      </c>
      <c r="I24" s="34" t="s">
        <v>118</v>
      </c>
      <c r="J24" s="34" t="s">
        <v>118</v>
      </c>
      <c r="K24" s="11">
        <f t="shared" ref="K24" si="4">H24-E24</f>
        <v>-12.1</v>
      </c>
      <c r="L24" s="34" t="s">
        <v>118</v>
      </c>
    </row>
    <row r="25" spans="1:12" ht="42.75" x14ac:dyDescent="0.25">
      <c r="A25" s="4" t="s">
        <v>3</v>
      </c>
      <c r="B25" s="17" t="s">
        <v>38</v>
      </c>
      <c r="C25" s="17"/>
      <c r="D25" s="7" t="s">
        <v>39</v>
      </c>
      <c r="E25" s="11">
        <f>SUM(E26:E32,E33)</f>
        <v>159257.29999999999</v>
      </c>
      <c r="F25" s="11">
        <f>SUM(F26:F32,F33)</f>
        <v>916901.5</v>
      </c>
      <c r="G25" s="11">
        <f>SUM(G26:G32,G33)</f>
        <v>956901.5</v>
      </c>
      <c r="H25" s="11">
        <f>SUM(H26:H32,H33)</f>
        <v>199662.39999999997</v>
      </c>
      <c r="I25" s="34">
        <f t="shared" si="0"/>
        <v>21.775774169853573</v>
      </c>
      <c r="J25" s="34">
        <f t="shared" si="1"/>
        <v>20.865512281044595</v>
      </c>
      <c r="K25" s="11">
        <f t="shared" si="2"/>
        <v>40405.099999999977</v>
      </c>
      <c r="L25" s="34">
        <f t="shared" si="3"/>
        <v>125.3709563078113</v>
      </c>
    </row>
    <row r="26" spans="1:12" ht="75" x14ac:dyDescent="0.25">
      <c r="A26" s="5" t="s">
        <v>3</v>
      </c>
      <c r="B26" s="28" t="s">
        <v>40</v>
      </c>
      <c r="C26" s="28"/>
      <c r="D26" s="8" t="s">
        <v>41</v>
      </c>
      <c r="E26" s="12">
        <v>118586.5</v>
      </c>
      <c r="F26" s="12">
        <v>744500</v>
      </c>
      <c r="G26" s="12">
        <v>744500</v>
      </c>
      <c r="H26" s="12">
        <v>105040</v>
      </c>
      <c r="I26" s="35">
        <f t="shared" si="0"/>
        <v>14.108797850906649</v>
      </c>
      <c r="J26" s="35">
        <f t="shared" si="1"/>
        <v>14.108797850906649</v>
      </c>
      <c r="K26" s="12">
        <f t="shared" si="2"/>
        <v>-13546.5</v>
      </c>
      <c r="L26" s="35">
        <f t="shared" si="3"/>
        <v>88.576692962521037</v>
      </c>
    </row>
    <row r="27" spans="1:12" ht="75" x14ac:dyDescent="0.25">
      <c r="A27" s="5" t="s">
        <v>3</v>
      </c>
      <c r="B27" s="28" t="s">
        <v>42</v>
      </c>
      <c r="C27" s="28"/>
      <c r="D27" s="8" t="s">
        <v>43</v>
      </c>
      <c r="E27" s="12">
        <v>4698.8</v>
      </c>
      <c r="F27" s="12">
        <v>49000</v>
      </c>
      <c r="G27" s="12">
        <v>49000</v>
      </c>
      <c r="H27" s="12">
        <v>6088.4</v>
      </c>
      <c r="I27" s="35">
        <f t="shared" si="0"/>
        <v>12.425306122448978</v>
      </c>
      <c r="J27" s="35">
        <f t="shared" si="1"/>
        <v>12.425306122448978</v>
      </c>
      <c r="K27" s="12">
        <f t="shared" si="2"/>
        <v>1389.5999999999995</v>
      </c>
      <c r="L27" s="35">
        <f t="shared" si="3"/>
        <v>129.57350812973525</v>
      </c>
    </row>
    <row r="28" spans="1:12" ht="30" x14ac:dyDescent="0.25">
      <c r="A28" s="5" t="s">
        <v>3</v>
      </c>
      <c r="B28" s="28" t="s">
        <v>44</v>
      </c>
      <c r="C28" s="28"/>
      <c r="D28" s="8" t="s">
        <v>45</v>
      </c>
      <c r="E28" s="12">
        <v>14943.5</v>
      </c>
      <c r="F28" s="12">
        <v>40400</v>
      </c>
      <c r="G28" s="12">
        <v>80400</v>
      </c>
      <c r="H28" s="12">
        <v>66093.2</v>
      </c>
      <c r="I28" s="35">
        <f t="shared" si="0"/>
        <v>163.5970297029703</v>
      </c>
      <c r="J28" s="35">
        <f t="shared" si="1"/>
        <v>82.205472636815912</v>
      </c>
      <c r="K28" s="12">
        <f t="shared" si="2"/>
        <v>51149.7</v>
      </c>
      <c r="L28" s="35">
        <f t="shared" si="3"/>
        <v>442.28728209589451</v>
      </c>
    </row>
    <row r="29" spans="1:12" ht="120" x14ac:dyDescent="0.25">
      <c r="A29" s="5" t="s">
        <v>3</v>
      </c>
      <c r="B29" s="28" t="s">
        <v>46</v>
      </c>
      <c r="C29" s="28"/>
      <c r="D29" s="8" t="s">
        <v>47</v>
      </c>
      <c r="E29" s="12">
        <v>115.7</v>
      </c>
      <c r="F29" s="12">
        <v>500</v>
      </c>
      <c r="G29" s="12">
        <v>500</v>
      </c>
      <c r="H29" s="12">
        <v>296</v>
      </c>
      <c r="I29" s="35">
        <f t="shared" si="0"/>
        <v>59.199999999999996</v>
      </c>
      <c r="J29" s="35">
        <f t="shared" si="1"/>
        <v>59.199999999999996</v>
      </c>
      <c r="K29" s="12">
        <f t="shared" si="2"/>
        <v>180.3</v>
      </c>
      <c r="L29" s="35">
        <f t="shared" si="3"/>
        <v>255.83405358686258</v>
      </c>
    </row>
    <row r="30" spans="1:12" ht="90" x14ac:dyDescent="0.25">
      <c r="A30" s="5" t="s">
        <v>3</v>
      </c>
      <c r="B30" s="28" t="s">
        <v>105</v>
      </c>
      <c r="C30" s="28"/>
      <c r="D30" s="8" t="s">
        <v>104</v>
      </c>
      <c r="E30" s="12">
        <v>864.6</v>
      </c>
      <c r="F30" s="12">
        <v>0</v>
      </c>
      <c r="G30" s="12">
        <v>0</v>
      </c>
      <c r="H30" s="12">
        <v>39.5</v>
      </c>
      <c r="I30" s="34" t="s">
        <v>118</v>
      </c>
      <c r="J30" s="34" t="s">
        <v>118</v>
      </c>
      <c r="K30" s="12">
        <f t="shared" ref="K30:K31" si="5">H30-E30</f>
        <v>-825.1</v>
      </c>
      <c r="L30" s="35">
        <f>H30/E30*100</f>
        <v>4.5685866296553312</v>
      </c>
    </row>
    <row r="31" spans="1:12" ht="60" x14ac:dyDescent="0.25">
      <c r="A31" s="5" t="s">
        <v>3</v>
      </c>
      <c r="B31" s="29" t="s">
        <v>119</v>
      </c>
      <c r="C31" s="30"/>
      <c r="D31" s="8" t="s">
        <v>120</v>
      </c>
      <c r="E31" s="12">
        <v>0</v>
      </c>
      <c r="F31" s="12">
        <v>0</v>
      </c>
      <c r="G31" s="12">
        <v>0</v>
      </c>
      <c r="H31" s="12">
        <v>70.599999999999994</v>
      </c>
      <c r="I31" s="34" t="s">
        <v>118</v>
      </c>
      <c r="J31" s="34" t="s">
        <v>118</v>
      </c>
      <c r="K31" s="12">
        <f t="shared" si="5"/>
        <v>70.599999999999994</v>
      </c>
      <c r="L31" s="35" t="s">
        <v>118</v>
      </c>
    </row>
    <row r="32" spans="1:12" ht="90" x14ac:dyDescent="0.25">
      <c r="A32" s="5" t="s">
        <v>3</v>
      </c>
      <c r="B32" s="28" t="s">
        <v>83</v>
      </c>
      <c r="C32" s="28"/>
      <c r="D32" s="8" t="s">
        <v>84</v>
      </c>
      <c r="E32" s="12">
        <v>7272.3</v>
      </c>
      <c r="F32" s="12">
        <v>32738.7</v>
      </c>
      <c r="G32" s="12">
        <v>32738.7</v>
      </c>
      <c r="H32" s="12">
        <v>8960.4</v>
      </c>
      <c r="I32" s="35">
        <f t="shared" si="0"/>
        <v>27.369443502643659</v>
      </c>
      <c r="J32" s="35">
        <f t="shared" si="1"/>
        <v>27.369443502643659</v>
      </c>
      <c r="K32" s="12">
        <f t="shared" si="2"/>
        <v>1688.0999999999995</v>
      </c>
      <c r="L32" s="35">
        <f t="shared" si="3"/>
        <v>123.21273874840146</v>
      </c>
    </row>
    <row r="33" spans="1:12" ht="105" x14ac:dyDescent="0.25">
      <c r="A33" s="5" t="s">
        <v>3</v>
      </c>
      <c r="B33" s="28" t="s">
        <v>85</v>
      </c>
      <c r="C33" s="28"/>
      <c r="D33" s="8" t="s">
        <v>86</v>
      </c>
      <c r="E33" s="12">
        <v>12775.9</v>
      </c>
      <c r="F33" s="12">
        <v>49762.8</v>
      </c>
      <c r="G33" s="12">
        <v>49762.8</v>
      </c>
      <c r="H33" s="12">
        <v>13074.3</v>
      </c>
      <c r="I33" s="35">
        <f t="shared" si="0"/>
        <v>26.27324025175432</v>
      </c>
      <c r="J33" s="35">
        <f t="shared" si="1"/>
        <v>26.27324025175432</v>
      </c>
      <c r="K33" s="12">
        <f t="shared" si="2"/>
        <v>298.39999999999964</v>
      </c>
      <c r="L33" s="35">
        <f t="shared" si="3"/>
        <v>102.3356475864714</v>
      </c>
    </row>
    <row r="34" spans="1:12" ht="28.5" x14ac:dyDescent="0.25">
      <c r="A34" s="4" t="s">
        <v>3</v>
      </c>
      <c r="B34" s="17" t="s">
        <v>48</v>
      </c>
      <c r="C34" s="17"/>
      <c r="D34" s="7" t="s">
        <v>49</v>
      </c>
      <c r="E34" s="11">
        <f>E35</f>
        <v>1456.4</v>
      </c>
      <c r="F34" s="11">
        <f>F35</f>
        <v>785</v>
      </c>
      <c r="G34" s="11">
        <f>G35</f>
        <v>785</v>
      </c>
      <c r="H34" s="11">
        <f>H35</f>
        <v>1401.1</v>
      </c>
      <c r="I34" s="34">
        <f t="shared" si="0"/>
        <v>178.484076433121</v>
      </c>
      <c r="J34" s="34">
        <f t="shared" si="1"/>
        <v>178.484076433121</v>
      </c>
      <c r="K34" s="11">
        <f t="shared" si="2"/>
        <v>-55.300000000000182</v>
      </c>
      <c r="L34" s="34">
        <f t="shared" si="3"/>
        <v>96.20296621807195</v>
      </c>
    </row>
    <row r="35" spans="1:12" x14ac:dyDescent="0.25">
      <c r="A35" s="5" t="s">
        <v>3</v>
      </c>
      <c r="B35" s="28" t="s">
        <v>50</v>
      </c>
      <c r="C35" s="28"/>
      <c r="D35" s="8" t="s">
        <v>51</v>
      </c>
      <c r="E35" s="12">
        <v>1456.4</v>
      </c>
      <c r="F35" s="12">
        <v>785</v>
      </c>
      <c r="G35" s="12">
        <v>785</v>
      </c>
      <c r="H35" s="12">
        <v>1401.1</v>
      </c>
      <c r="I35" s="35">
        <f t="shared" si="0"/>
        <v>178.484076433121</v>
      </c>
      <c r="J35" s="35">
        <f t="shared" si="1"/>
        <v>178.484076433121</v>
      </c>
      <c r="K35" s="12">
        <f t="shared" si="2"/>
        <v>-55.300000000000182</v>
      </c>
      <c r="L35" s="35">
        <f t="shared" si="3"/>
        <v>96.20296621807195</v>
      </c>
    </row>
    <row r="36" spans="1:12" ht="28.5" x14ac:dyDescent="0.25">
      <c r="A36" s="4" t="s">
        <v>3</v>
      </c>
      <c r="B36" s="17" t="s">
        <v>52</v>
      </c>
      <c r="C36" s="17"/>
      <c r="D36" s="7" t="s">
        <v>53</v>
      </c>
      <c r="E36" s="11">
        <f>SUM(E37:E38)</f>
        <v>36838.300000000003</v>
      </c>
      <c r="F36" s="11">
        <f>SUM(F37:F38)</f>
        <v>34580.300000000003</v>
      </c>
      <c r="G36" s="11">
        <f>SUM(G37:G38)</f>
        <v>34580.300000000003</v>
      </c>
      <c r="H36" s="11">
        <f>SUM(H37:H38)</f>
        <v>12403.5</v>
      </c>
      <c r="I36" s="34">
        <f t="shared" si="0"/>
        <v>35.868688241571064</v>
      </c>
      <c r="J36" s="34">
        <f t="shared" si="1"/>
        <v>35.868688241571064</v>
      </c>
      <c r="K36" s="11">
        <f t="shared" si="2"/>
        <v>-24434.800000000003</v>
      </c>
      <c r="L36" s="34">
        <f t="shared" si="3"/>
        <v>33.670120499588741</v>
      </c>
    </row>
    <row r="37" spans="1:12" x14ac:dyDescent="0.25">
      <c r="A37" s="5" t="s">
        <v>3</v>
      </c>
      <c r="B37" s="28" t="s">
        <v>54</v>
      </c>
      <c r="C37" s="28"/>
      <c r="D37" s="8" t="s">
        <v>55</v>
      </c>
      <c r="E37" s="12">
        <v>9760</v>
      </c>
      <c r="F37" s="12">
        <v>34580.300000000003</v>
      </c>
      <c r="G37" s="12">
        <v>34580.300000000003</v>
      </c>
      <c r="H37" s="12">
        <f>131.5+10451.1</f>
        <v>10582.6</v>
      </c>
      <c r="I37" s="35">
        <f t="shared" si="0"/>
        <v>30.602973369230458</v>
      </c>
      <c r="J37" s="35">
        <f t="shared" si="1"/>
        <v>30.602973369230458</v>
      </c>
      <c r="K37" s="12">
        <f t="shared" si="2"/>
        <v>822.60000000000036</v>
      </c>
      <c r="L37" s="35">
        <f t="shared" si="3"/>
        <v>108.4282786885246</v>
      </c>
    </row>
    <row r="38" spans="1:12" ht="30" x14ac:dyDescent="0.25">
      <c r="A38" s="5" t="s">
        <v>3</v>
      </c>
      <c r="B38" s="28" t="s">
        <v>110</v>
      </c>
      <c r="C38" s="28"/>
      <c r="D38" s="8" t="s">
        <v>100</v>
      </c>
      <c r="E38" s="12">
        <v>27078.3</v>
      </c>
      <c r="F38" s="12">
        <v>0</v>
      </c>
      <c r="G38" s="12">
        <v>0</v>
      </c>
      <c r="H38" s="12">
        <v>1820.9</v>
      </c>
      <c r="I38" s="34" t="s">
        <v>118</v>
      </c>
      <c r="J38" s="34" t="s">
        <v>118</v>
      </c>
      <c r="K38" s="12">
        <f t="shared" si="2"/>
        <v>-25257.399999999998</v>
      </c>
      <c r="L38" s="35">
        <f t="shared" si="3"/>
        <v>6.7245728129166169</v>
      </c>
    </row>
    <row r="39" spans="1:12" ht="28.5" x14ac:dyDescent="0.25">
      <c r="A39" s="4" t="s">
        <v>3</v>
      </c>
      <c r="B39" s="17" t="s">
        <v>56</v>
      </c>
      <c r="C39" s="17"/>
      <c r="D39" s="7" t="s">
        <v>57</v>
      </c>
      <c r="E39" s="11">
        <f>SUM(E40:E43)</f>
        <v>14158.8</v>
      </c>
      <c r="F39" s="11">
        <f>SUM(F40:F43)</f>
        <v>20000</v>
      </c>
      <c r="G39" s="11">
        <f>SUM(G40:G43)</f>
        <v>22373.5</v>
      </c>
      <c r="H39" s="11">
        <f>SUM(H40:H43)</f>
        <v>31622.7</v>
      </c>
      <c r="I39" s="34">
        <f t="shared" si="0"/>
        <v>158.11349999999999</v>
      </c>
      <c r="J39" s="34">
        <f t="shared" si="1"/>
        <v>141.33997809909044</v>
      </c>
      <c r="K39" s="11">
        <f t="shared" si="2"/>
        <v>17463.900000000001</v>
      </c>
      <c r="L39" s="34">
        <f t="shared" si="3"/>
        <v>223.3430799220273</v>
      </c>
    </row>
    <row r="40" spans="1:12" ht="30" x14ac:dyDescent="0.25">
      <c r="A40" s="5" t="s">
        <v>3</v>
      </c>
      <c r="B40" s="28" t="s">
        <v>58</v>
      </c>
      <c r="C40" s="28"/>
      <c r="D40" s="8" t="s">
        <v>59</v>
      </c>
      <c r="E40" s="12">
        <v>0</v>
      </c>
      <c r="F40" s="12">
        <v>0</v>
      </c>
      <c r="G40" s="12">
        <v>2373.5</v>
      </c>
      <c r="H40" s="12">
        <v>3572.1</v>
      </c>
      <c r="I40" s="35" t="s">
        <v>118</v>
      </c>
      <c r="J40" s="35">
        <f t="shared" si="1"/>
        <v>150.49926269222667</v>
      </c>
      <c r="K40" s="12">
        <f t="shared" si="2"/>
        <v>3572.1</v>
      </c>
      <c r="L40" s="35" t="s">
        <v>118</v>
      </c>
    </row>
    <row r="41" spans="1:12" ht="90" x14ac:dyDescent="0.25">
      <c r="A41" s="5" t="s">
        <v>3</v>
      </c>
      <c r="B41" s="28" t="s">
        <v>109</v>
      </c>
      <c r="C41" s="28"/>
      <c r="D41" s="8" t="s">
        <v>106</v>
      </c>
      <c r="E41" s="12">
        <v>1065.9000000000001</v>
      </c>
      <c r="F41" s="12">
        <v>0</v>
      </c>
      <c r="G41" s="12">
        <v>0</v>
      </c>
      <c r="H41" s="12">
        <v>0</v>
      </c>
      <c r="I41" s="34" t="s">
        <v>118</v>
      </c>
      <c r="J41" s="34" t="s">
        <v>118</v>
      </c>
      <c r="K41" s="12">
        <f t="shared" ref="K41" si="6">H41-E41</f>
        <v>-1065.9000000000001</v>
      </c>
      <c r="L41" s="35">
        <f t="shared" ref="L41" si="7">H41/E41*100</f>
        <v>0</v>
      </c>
    </row>
    <row r="42" spans="1:12" ht="45" x14ac:dyDescent="0.25">
      <c r="A42" s="5" t="s">
        <v>3</v>
      </c>
      <c r="B42" s="28" t="s">
        <v>60</v>
      </c>
      <c r="C42" s="28"/>
      <c r="D42" s="8" t="s">
        <v>61</v>
      </c>
      <c r="E42" s="12">
        <v>1614.5</v>
      </c>
      <c r="F42" s="12">
        <v>10000</v>
      </c>
      <c r="G42" s="12">
        <v>10000</v>
      </c>
      <c r="H42" s="12">
        <v>21650.9</v>
      </c>
      <c r="I42" s="35">
        <f t="shared" si="0"/>
        <v>216.50900000000001</v>
      </c>
      <c r="J42" s="35">
        <f t="shared" si="1"/>
        <v>216.50900000000001</v>
      </c>
      <c r="K42" s="12">
        <f t="shared" si="2"/>
        <v>20036.400000000001</v>
      </c>
      <c r="L42" s="35">
        <f t="shared" si="3"/>
        <v>1341.0281820997213</v>
      </c>
    </row>
    <row r="43" spans="1:12" ht="90" x14ac:dyDescent="0.25">
      <c r="A43" s="5" t="s">
        <v>3</v>
      </c>
      <c r="B43" s="28" t="s">
        <v>62</v>
      </c>
      <c r="C43" s="28"/>
      <c r="D43" s="8" t="s">
        <v>63</v>
      </c>
      <c r="E43" s="12">
        <v>11478.4</v>
      </c>
      <c r="F43" s="12">
        <v>10000</v>
      </c>
      <c r="G43" s="12">
        <v>10000</v>
      </c>
      <c r="H43" s="12">
        <v>6399.7</v>
      </c>
      <c r="I43" s="35">
        <f t="shared" si="0"/>
        <v>63.996999999999993</v>
      </c>
      <c r="J43" s="35">
        <f t="shared" si="1"/>
        <v>63.996999999999993</v>
      </c>
      <c r="K43" s="12">
        <f t="shared" si="2"/>
        <v>-5078.7</v>
      </c>
      <c r="L43" s="35">
        <f t="shared" si="3"/>
        <v>55.754286311681071</v>
      </c>
    </row>
    <row r="44" spans="1:12" x14ac:dyDescent="0.25">
      <c r="A44" s="4" t="s">
        <v>3</v>
      </c>
      <c r="B44" s="17" t="s">
        <v>115</v>
      </c>
      <c r="C44" s="17"/>
      <c r="D44" s="7" t="s">
        <v>114</v>
      </c>
      <c r="E44" s="11">
        <v>2894.1</v>
      </c>
      <c r="F44" s="11">
        <v>0</v>
      </c>
      <c r="G44" s="11">
        <v>0</v>
      </c>
      <c r="H44" s="11">
        <v>14366.4</v>
      </c>
      <c r="I44" s="34" t="s">
        <v>118</v>
      </c>
      <c r="J44" s="34" t="s">
        <v>118</v>
      </c>
      <c r="K44" s="11">
        <f t="shared" ref="K44" si="8">H44-E44</f>
        <v>11472.3</v>
      </c>
      <c r="L44" s="34">
        <f t="shared" ref="L44" si="9">H44/E44*100</f>
        <v>496.40302684772468</v>
      </c>
    </row>
    <row r="45" spans="1:12" x14ac:dyDescent="0.25">
      <c r="A45" s="4" t="s">
        <v>3</v>
      </c>
      <c r="B45" s="17" t="s">
        <v>64</v>
      </c>
      <c r="C45" s="17"/>
      <c r="D45" s="7" t="s">
        <v>65</v>
      </c>
      <c r="E45" s="11">
        <f>SUM(E46:E47)</f>
        <v>13462.699999999999</v>
      </c>
      <c r="F45" s="11">
        <f>SUM(F46:F47)</f>
        <v>90783</v>
      </c>
      <c r="G45" s="11">
        <f>SUM(G46:G47)</f>
        <v>90783</v>
      </c>
      <c r="H45" s="11">
        <f>SUM(H46:H47)</f>
        <v>3125.2</v>
      </c>
      <c r="I45" s="34">
        <f t="shared" si="0"/>
        <v>3.4424947402046637</v>
      </c>
      <c r="J45" s="34">
        <f t="shared" si="1"/>
        <v>3.4424947402046637</v>
      </c>
      <c r="K45" s="11">
        <f t="shared" si="2"/>
        <v>-10337.5</v>
      </c>
      <c r="L45" s="34">
        <f t="shared" si="3"/>
        <v>23.213768411982738</v>
      </c>
    </row>
    <row r="46" spans="1:12" ht="30" x14ac:dyDescent="0.25">
      <c r="A46" s="5" t="s">
        <v>3</v>
      </c>
      <c r="B46" s="29" t="s">
        <v>108</v>
      </c>
      <c r="C46" s="30"/>
      <c r="D46" s="8" t="s">
        <v>101</v>
      </c>
      <c r="E46" s="12">
        <v>-104.7</v>
      </c>
      <c r="F46" s="12">
        <v>0</v>
      </c>
      <c r="G46" s="12">
        <v>0</v>
      </c>
      <c r="H46" s="12">
        <v>89.2</v>
      </c>
      <c r="I46" s="35" t="s">
        <v>118</v>
      </c>
      <c r="J46" s="35" t="s">
        <v>118</v>
      </c>
      <c r="K46" s="12">
        <f t="shared" si="2"/>
        <v>193.9</v>
      </c>
      <c r="L46" s="35">
        <f t="shared" si="3"/>
        <v>-85.195797516714421</v>
      </c>
    </row>
    <row r="47" spans="1:12" x14ac:dyDescent="0.25">
      <c r="A47" s="5" t="s">
        <v>3</v>
      </c>
      <c r="B47" s="28" t="s">
        <v>66</v>
      </c>
      <c r="C47" s="28"/>
      <c r="D47" s="8" t="s">
        <v>67</v>
      </c>
      <c r="E47" s="12">
        <v>13567.4</v>
      </c>
      <c r="F47" s="12">
        <v>90783</v>
      </c>
      <c r="G47" s="12">
        <v>90783</v>
      </c>
      <c r="H47" s="12">
        <v>3036</v>
      </c>
      <c r="I47" s="35">
        <f t="shared" si="0"/>
        <v>3.3442384587422755</v>
      </c>
      <c r="J47" s="35">
        <f t="shared" si="1"/>
        <v>3.3442384587422755</v>
      </c>
      <c r="K47" s="12">
        <f t="shared" si="2"/>
        <v>-10531.4</v>
      </c>
      <c r="L47" s="35">
        <f t="shared" si="3"/>
        <v>22.377168801686395</v>
      </c>
    </row>
    <row r="48" spans="1:12" x14ac:dyDescent="0.25">
      <c r="A48" s="4" t="s">
        <v>3</v>
      </c>
      <c r="B48" s="17" t="s">
        <v>68</v>
      </c>
      <c r="C48" s="17"/>
      <c r="D48" s="7" t="s">
        <v>69</v>
      </c>
      <c r="E48" s="11">
        <f>SUM(E49,E54,E55)</f>
        <v>1204355</v>
      </c>
      <c r="F48" s="11">
        <f>SUM(F49,F54,F55)</f>
        <v>7895574.4000000004</v>
      </c>
      <c r="G48" s="11">
        <f>SUM(G49,G54,G55)</f>
        <v>7837514.7000000011</v>
      </c>
      <c r="H48" s="11">
        <f>SUM(H49,H54,H55)</f>
        <v>1574189.5999999999</v>
      </c>
      <c r="I48" s="34">
        <f t="shared" si="0"/>
        <v>19.937619737963583</v>
      </c>
      <c r="J48" s="34">
        <f t="shared" si="1"/>
        <v>20.085316076025983</v>
      </c>
      <c r="K48" s="11">
        <f t="shared" si="2"/>
        <v>369834.59999999986</v>
      </c>
      <c r="L48" s="34">
        <f t="shared" si="3"/>
        <v>130.7081051683266</v>
      </c>
    </row>
    <row r="49" spans="1:12" ht="42.75" x14ac:dyDescent="0.25">
      <c r="A49" s="4" t="s">
        <v>3</v>
      </c>
      <c r="B49" s="17" t="s">
        <v>70</v>
      </c>
      <c r="C49" s="17"/>
      <c r="D49" s="7" t="s">
        <v>71</v>
      </c>
      <c r="E49" s="11">
        <f>SUM(E50:E53)</f>
        <v>1268327.2</v>
      </c>
      <c r="F49" s="11">
        <f>SUM(F50:F53)</f>
        <v>7895574.4000000004</v>
      </c>
      <c r="G49" s="11">
        <f>SUM(G50:G53)</f>
        <v>7876326.3000000007</v>
      </c>
      <c r="H49" s="11">
        <f>SUM(H50:H53)</f>
        <v>1611824.4</v>
      </c>
      <c r="I49" s="34">
        <f t="shared" si="0"/>
        <v>20.414276635782187</v>
      </c>
      <c r="J49" s="34">
        <f t="shared" si="1"/>
        <v>20.464164873413125</v>
      </c>
      <c r="K49" s="11">
        <f t="shared" si="2"/>
        <v>343497.19999999995</v>
      </c>
      <c r="L49" s="34">
        <f t="shared" si="3"/>
        <v>127.08269601093471</v>
      </c>
    </row>
    <row r="50" spans="1:12" ht="30" x14ac:dyDescent="0.25">
      <c r="A50" s="5" t="s">
        <v>3</v>
      </c>
      <c r="B50" s="28" t="s">
        <v>107</v>
      </c>
      <c r="C50" s="28"/>
      <c r="D50" s="8" t="s">
        <v>113</v>
      </c>
      <c r="E50" s="12">
        <v>55000</v>
      </c>
      <c r="F50" s="12">
        <v>0</v>
      </c>
      <c r="G50" s="12">
        <v>0</v>
      </c>
      <c r="H50" s="12">
        <v>0</v>
      </c>
      <c r="I50" s="35" t="s">
        <v>118</v>
      </c>
      <c r="J50" s="35" t="s">
        <v>118</v>
      </c>
      <c r="K50" s="12">
        <f t="shared" ref="K50" si="10">H50-E50</f>
        <v>-55000</v>
      </c>
      <c r="L50" s="35">
        <f t="shared" ref="L50" si="11">H50/E50*100</f>
        <v>0</v>
      </c>
    </row>
    <row r="51" spans="1:12" ht="30" x14ac:dyDescent="0.25">
      <c r="A51" s="5" t="s">
        <v>3</v>
      </c>
      <c r="B51" s="28" t="s">
        <v>72</v>
      </c>
      <c r="C51" s="28"/>
      <c r="D51" s="8" t="s">
        <v>73</v>
      </c>
      <c r="E51" s="12">
        <v>93676.800000000003</v>
      </c>
      <c r="F51" s="12">
        <v>2928237.5</v>
      </c>
      <c r="G51" s="12">
        <v>2970685.4</v>
      </c>
      <c r="H51" s="12">
        <v>205744.9</v>
      </c>
      <c r="I51" s="35">
        <f t="shared" si="0"/>
        <v>7.0262367721197485</v>
      </c>
      <c r="J51" s="35">
        <f t="shared" si="1"/>
        <v>6.9258394039301505</v>
      </c>
      <c r="K51" s="12">
        <f t="shared" si="2"/>
        <v>112068.09999999999</v>
      </c>
      <c r="L51" s="35">
        <f t="shared" si="3"/>
        <v>219.63271589123451</v>
      </c>
    </row>
    <row r="52" spans="1:12" ht="30" x14ac:dyDescent="0.25">
      <c r="A52" s="5" t="s">
        <v>3</v>
      </c>
      <c r="B52" s="28" t="s">
        <v>74</v>
      </c>
      <c r="C52" s="28"/>
      <c r="D52" s="8" t="s">
        <v>75</v>
      </c>
      <c r="E52" s="12">
        <v>1119650.3999999999</v>
      </c>
      <c r="F52" s="12">
        <v>4938336.9000000004</v>
      </c>
      <c r="G52" s="12">
        <v>4896640.9000000004</v>
      </c>
      <c r="H52" s="12">
        <v>1406079.5</v>
      </c>
      <c r="I52" s="35">
        <f t="shared" si="0"/>
        <v>28.472733401400781</v>
      </c>
      <c r="J52" s="35">
        <f t="shared" si="1"/>
        <v>28.715185138448685</v>
      </c>
      <c r="K52" s="12">
        <f t="shared" si="2"/>
        <v>286429.10000000009</v>
      </c>
      <c r="L52" s="35">
        <f t="shared" si="3"/>
        <v>125.5820120280402</v>
      </c>
    </row>
    <row r="53" spans="1:12" x14ac:dyDescent="0.25">
      <c r="A53" s="5" t="s">
        <v>3</v>
      </c>
      <c r="B53" s="28" t="s">
        <v>76</v>
      </c>
      <c r="C53" s="28"/>
      <c r="D53" s="8" t="s">
        <v>77</v>
      </c>
      <c r="E53" s="12">
        <v>0</v>
      </c>
      <c r="F53" s="12">
        <v>29000</v>
      </c>
      <c r="G53" s="12">
        <v>9000</v>
      </c>
      <c r="H53" s="12">
        <v>0</v>
      </c>
      <c r="I53" s="35">
        <f t="shared" si="0"/>
        <v>0</v>
      </c>
      <c r="J53" s="35">
        <f t="shared" si="1"/>
        <v>0</v>
      </c>
      <c r="K53" s="12">
        <f t="shared" si="2"/>
        <v>0</v>
      </c>
      <c r="L53" s="35" t="s">
        <v>118</v>
      </c>
    </row>
    <row r="54" spans="1:12" ht="85.5" hidden="1" x14ac:dyDescent="0.25">
      <c r="A54" s="4" t="s">
        <v>3</v>
      </c>
      <c r="B54" s="17" t="s">
        <v>117</v>
      </c>
      <c r="C54" s="17"/>
      <c r="D54" s="7" t="s">
        <v>116</v>
      </c>
      <c r="E54" s="11">
        <v>0</v>
      </c>
      <c r="F54" s="11">
        <v>0</v>
      </c>
      <c r="G54" s="11">
        <v>0</v>
      </c>
      <c r="H54" s="11">
        <v>0</v>
      </c>
      <c r="I54" s="34" t="e">
        <f t="shared" ref="I54" si="12">H54/F54*100</f>
        <v>#DIV/0!</v>
      </c>
      <c r="J54" s="34" t="e">
        <f t="shared" ref="J54" si="13">H54/G54*100</f>
        <v>#DIV/0!</v>
      </c>
      <c r="K54" s="11">
        <f t="shared" ref="K54" si="14">H54-E54</f>
        <v>0</v>
      </c>
      <c r="L54" s="34" t="e">
        <f t="shared" ref="L54" si="15">H54/E54*100</f>
        <v>#DIV/0!</v>
      </c>
    </row>
    <row r="55" spans="1:12" ht="57" x14ac:dyDescent="0.25">
      <c r="A55" s="4" t="s">
        <v>3</v>
      </c>
      <c r="B55" s="17" t="s">
        <v>78</v>
      </c>
      <c r="C55" s="17"/>
      <c r="D55" s="7" t="s">
        <v>79</v>
      </c>
      <c r="E55" s="11">
        <f>E56</f>
        <v>-63972.2</v>
      </c>
      <c r="F55" s="11">
        <f>F56</f>
        <v>0</v>
      </c>
      <c r="G55" s="11">
        <f>G56</f>
        <v>-38811.599999999999</v>
      </c>
      <c r="H55" s="11">
        <f>H56</f>
        <v>-37634.800000000003</v>
      </c>
      <c r="I55" s="34" t="s">
        <v>118</v>
      </c>
      <c r="J55" s="34">
        <f t="shared" si="1"/>
        <v>96.967916808376884</v>
      </c>
      <c r="K55" s="11">
        <f t="shared" si="2"/>
        <v>26337.399999999994</v>
      </c>
      <c r="L55" s="34">
        <f t="shared" si="3"/>
        <v>58.829929250518198</v>
      </c>
    </row>
    <row r="56" spans="1:12" ht="45" x14ac:dyDescent="0.25">
      <c r="A56" s="5" t="s">
        <v>3</v>
      </c>
      <c r="B56" s="28" t="s">
        <v>80</v>
      </c>
      <c r="C56" s="28"/>
      <c r="D56" s="8" t="s">
        <v>81</v>
      </c>
      <c r="E56" s="12">
        <v>-63972.2</v>
      </c>
      <c r="F56" s="12">
        <v>0</v>
      </c>
      <c r="G56" s="12">
        <v>-38811.599999999999</v>
      </c>
      <c r="H56" s="12">
        <v>-37634.800000000003</v>
      </c>
      <c r="I56" s="35" t="s">
        <v>118</v>
      </c>
      <c r="J56" s="35">
        <f>H56/G56*100</f>
        <v>96.967916808376884</v>
      </c>
      <c r="K56" s="12">
        <f t="shared" si="2"/>
        <v>26337.399999999994</v>
      </c>
      <c r="L56" s="35">
        <f t="shared" si="3"/>
        <v>58.829929250518198</v>
      </c>
    </row>
    <row r="57" spans="1:12" ht="18.75" x14ac:dyDescent="0.25">
      <c r="A57" s="31" t="s">
        <v>82</v>
      </c>
      <c r="B57" s="32"/>
      <c r="C57" s="32"/>
      <c r="D57" s="33"/>
      <c r="E57" s="11">
        <f>SUM(E6,E48)</f>
        <v>2609558.3000000003</v>
      </c>
      <c r="F57" s="11">
        <f>SUM(F6,F48)</f>
        <v>15220924.199999999</v>
      </c>
      <c r="G57" s="11">
        <f>SUM(G6,G48)</f>
        <v>15205238</v>
      </c>
      <c r="H57" s="11">
        <f>SUM(H6,H48)</f>
        <v>3103263.3999999994</v>
      </c>
      <c r="I57" s="34">
        <f t="shared" si="0"/>
        <v>20.388140425796216</v>
      </c>
      <c r="J57" s="34">
        <f t="shared" si="1"/>
        <v>20.40917347035278</v>
      </c>
      <c r="K57" s="11">
        <f t="shared" si="2"/>
        <v>493705.09999999916</v>
      </c>
      <c r="L57" s="34">
        <f t="shared" si="3"/>
        <v>118.91910596517423</v>
      </c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58">
    <mergeCell ref="B38:C38"/>
    <mergeCell ref="B46:C46"/>
    <mergeCell ref="B24:C24"/>
    <mergeCell ref="B30:C30"/>
    <mergeCell ref="B41:C41"/>
    <mergeCell ref="B39:C39"/>
    <mergeCell ref="B40:C40"/>
    <mergeCell ref="B35:C35"/>
    <mergeCell ref="B36:C36"/>
    <mergeCell ref="B37:C37"/>
    <mergeCell ref="B32:C32"/>
    <mergeCell ref="B34:C34"/>
    <mergeCell ref="B33:C33"/>
    <mergeCell ref="B26:C26"/>
    <mergeCell ref="B27:C27"/>
    <mergeCell ref="B28:C28"/>
    <mergeCell ref="B50:C50"/>
    <mergeCell ref="B54:C54"/>
    <mergeCell ref="B31:C31"/>
    <mergeCell ref="B56:C56"/>
    <mergeCell ref="A57:D57"/>
    <mergeCell ref="B53:C53"/>
    <mergeCell ref="B55:C55"/>
    <mergeCell ref="B52:C52"/>
    <mergeCell ref="B49:C49"/>
    <mergeCell ref="B51:C51"/>
    <mergeCell ref="B44:C44"/>
    <mergeCell ref="B48:C48"/>
    <mergeCell ref="B42:C42"/>
    <mergeCell ref="B43:C43"/>
    <mergeCell ref="B45:C45"/>
    <mergeCell ref="B47:C47"/>
    <mergeCell ref="B29:C29"/>
    <mergeCell ref="B22:C22"/>
    <mergeCell ref="B23:C23"/>
    <mergeCell ref="B25:C25"/>
    <mergeCell ref="B18:C18"/>
    <mergeCell ref="B19:C19"/>
    <mergeCell ref="B20:C20"/>
    <mergeCell ref="B21:C21"/>
    <mergeCell ref="B15:C15"/>
    <mergeCell ref="B16:C16"/>
    <mergeCell ref="B17:C17"/>
    <mergeCell ref="B11:C11"/>
    <mergeCell ref="B12:C12"/>
    <mergeCell ref="B14:C14"/>
    <mergeCell ref="B10:C10"/>
    <mergeCell ref="B13:C13"/>
    <mergeCell ref="B7:C7"/>
    <mergeCell ref="B8:C8"/>
    <mergeCell ref="B9:C9"/>
    <mergeCell ref="B5:C5"/>
    <mergeCell ref="A1:L1"/>
    <mergeCell ref="B6:C6"/>
    <mergeCell ref="A3:A4"/>
    <mergeCell ref="B3:C4"/>
    <mergeCell ref="D3:D4"/>
    <mergeCell ref="K3:L3"/>
  </mergeCells>
  <pageMargins left="0.23622047244094491" right="0.23622047244094491" top="0.45" bottom="0.45" header="0.23622047244094491" footer="0.23622047244094491"/>
  <pageSetup paperSize="9" scale="63" fitToHeight="0" orientation="landscape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Портянова</cp:lastModifiedBy>
  <cp:lastPrinted>2022-05-12T10:17:46Z</cp:lastPrinted>
  <dcterms:created xsi:type="dcterms:W3CDTF">2021-04-12T14:52:46Z</dcterms:created>
  <dcterms:modified xsi:type="dcterms:W3CDTF">2022-05-19T06:21:35Z</dcterms:modified>
</cp:coreProperties>
</file>